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АЦИЯ\0309006760 АУСО РБ ПОСОЛЬСКИЙ ДСО\"/>
    </mc:Choice>
  </mc:AlternateContent>
  <xr:revisionPtr revIDLastSave="0" documentId="13_ncr:1_{449DCD47-165F-4993-951E-FFBFBC67A0A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НМЦ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M10" i="1" s="1"/>
  <c r="N10" i="1" s="1"/>
  <c r="J11" i="1"/>
  <c r="K11" i="1" s="1"/>
  <c r="L11" i="1" s="1"/>
  <c r="M11" i="1" l="1"/>
  <c r="N11" i="1" s="1"/>
  <c r="K10" i="1"/>
  <c r="L10" i="1" s="1"/>
  <c r="J9" i="1"/>
  <c r="K9" i="1" s="1"/>
  <c r="L9" i="1" s="1"/>
  <c r="J12" i="1"/>
  <c r="M12" i="1" s="1"/>
  <c r="N12" i="1" s="1"/>
  <c r="M9" i="1" l="1"/>
  <c r="N9" i="1" s="1"/>
  <c r="K12" i="1"/>
  <c r="L12" i="1" s="1"/>
  <c r="J8" i="1" l="1"/>
  <c r="M8" i="1" s="1"/>
  <c r="N8" i="1" s="1"/>
  <c r="J7" i="1"/>
  <c r="M7" i="1" s="1"/>
  <c r="N7" i="1" s="1"/>
  <c r="J6" i="1"/>
  <c r="M6" i="1" s="1"/>
  <c r="N6" i="1" s="1"/>
  <c r="J5" i="1"/>
  <c r="K5" i="1" s="1"/>
  <c r="L5" i="1" s="1"/>
  <c r="M5" i="1" l="1"/>
  <c r="N5" i="1" s="1"/>
  <c r="K6" i="1"/>
  <c r="L6" i="1" s="1"/>
  <c r="K8" i="1"/>
  <c r="L8" i="1" s="1"/>
  <c r="K7" i="1"/>
  <c r="L7" i="1" s="1"/>
  <c r="N13" i="1" l="1"/>
  <c r="J15" i="1" s="1"/>
</calcChain>
</file>

<file path=xl/sharedStrings.xml><?xml version="1.0" encoding="utf-8"?>
<sst xmlns="http://schemas.openxmlformats.org/spreadsheetml/2006/main" count="38" uniqueCount="31">
  <si>
    <t>№</t>
  </si>
  <si>
    <t xml:space="preserve">Наименование товара (работ, услуг) 
</t>
  </si>
  <si>
    <t>Ед. изм</t>
  </si>
  <si>
    <t>Кол-во</t>
  </si>
  <si>
    <t>Коммерческие предложения (руб./ед.изм.)</t>
  </si>
  <si>
    <t>Оценка однородности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</si>
  <si>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рынка)*</t>
  </si>
  <si>
    <t xml:space="preserve">Коммерческое предложение                       № 1 </t>
  </si>
  <si>
    <t xml:space="preserve">Коммерческое предложение                        № 2 </t>
  </si>
  <si>
    <t xml:space="preserve">Коммерческое предложение                 № 4 </t>
  </si>
  <si>
    <t xml:space="preserve">Коммерческое предложение                 № 5 </t>
  </si>
  <si>
    <t xml:space="preserve">Средняя арифметическая цена за единицу     &lt;ц&gt; </t>
  </si>
  <si>
    <t>Среднее квадратичное отклонение</t>
  </si>
  <si>
    <t>Средняя арифметическая цена за единицу     руб.</t>
  </si>
  <si>
    <t>Расчет Н (МЦД) по формуле                             v - количество (объем) закупаемого товара (работы, услуги);
     ц - ср. цена за единицу    ЦКЕП = v*ц</t>
  </si>
  <si>
    <t>кг</t>
  </si>
  <si>
    <t>В результате проведенного расчета Н(М)Ц договора составила:</t>
  </si>
  <si>
    <t>рублей</t>
  </si>
  <si>
    <t>Коммерческое предложение № 3</t>
  </si>
  <si>
    <r>
      <t xml:space="preserve">коэффициент вариации цен V (%)           </t>
    </r>
    <r>
      <rPr>
        <i/>
        <sz val="9"/>
        <rFont val="Times New Roman"/>
        <family val="1"/>
        <charset val="204"/>
      </rPr>
      <t xml:space="preserve">         (не должен превышать 33%)</t>
    </r>
  </si>
  <si>
    <t>крабовые палочки</t>
  </si>
  <si>
    <t>минтай</t>
  </si>
  <si>
    <t>морская капуста (салат)</t>
  </si>
  <si>
    <t>сайра</t>
  </si>
  <si>
    <t>сельдь мороженая</t>
  </si>
  <si>
    <t>сельдь соленая</t>
  </si>
  <si>
    <t>горбуша мороженая</t>
  </si>
  <si>
    <t>терпуг мороженный</t>
  </si>
  <si>
    <t>Обоснование начальной (максимальной) цены Договора на поставку продуктов питания (рыбная продукция) 
для нужд АУСО РБ «Посольский ДСО»</t>
  </si>
  <si>
    <t xml:space="preserve">При определении начальной (максимальной) цены Договора на поставку продуктов питания (рыбная продукция) 
для нужд АУСО РБ «Посольский ДСО» применен метод сопоставимых рыночных цен (анализ рынка). </t>
  </si>
  <si>
    <t>Приложение № ___
к извещению запроса котировок в электронной форме 
от «___» __________ 202_ г. № 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</si>
</sst>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000"/>
  </numFmts>
  <fonts count="11" x14ac:knownFonts="1">
    <font>
      <sz val="11"/>
      <color theme="1"/>
      <name val="Calibri"/>
      <scheme val="minor"/>
    </font>
    <font>
      <sz val="10"/>
      <name val="Times New Roman"/>
    </font>
    <font>
      <sz val="12"/>
      <name val="Times New Roman"/>
    </font>
    <font>
      <b/>
      <sz val="12"/>
      <name val="Times New Roman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2" fillId="0" borderId="0" xfId="0" applyFont="1"/>
    <xf numFmtId="164" fontId="1" fillId="0" borderId="0" xfId="0" applyNumberFormat="1" applyFont="1"/>
    <xf numFmtId="4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wrapText="1"/>
    </xf>
    <xf numFmtId="16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4" fontId="7" fillId="0" borderId="3" xfId="0" applyNumberFormat="1" applyFont="1" applyBorder="1" applyAlignment="1">
      <alignment horizontal="center" vertical="top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justify" vertical="top" wrapText="1"/>
    </xf>
    <xf numFmtId="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3</xdr:row>
      <xdr:rowOff>1476374</xdr:rowOff>
    </xdr:from>
    <xdr:to>
      <xdr:col>11</xdr:col>
      <xdr:colOff>600075</xdr:colOff>
      <xdr:row>3</xdr:row>
      <xdr:rowOff>1819275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12049125" y="3324223"/>
          <a:ext cx="590549" cy="342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169208</xdr:colOff>
      <xdr:row>3</xdr:row>
      <xdr:rowOff>1266265</xdr:rowOff>
    </xdr:from>
    <xdr:to>
      <xdr:col>10</xdr:col>
      <xdr:colOff>674033</xdr:colOff>
      <xdr:row>3</xdr:row>
      <xdr:rowOff>1523439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1303933" y="3114115"/>
          <a:ext cx="504825" cy="257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zoomScale="115" zoomScaleNormal="115" workbookViewId="0">
      <selection activeCell="P4" sqref="P4"/>
    </sheetView>
  </sheetViews>
  <sheetFormatPr defaultColWidth="9.140625" defaultRowHeight="12.75" x14ac:dyDescent="0.2"/>
  <cols>
    <col min="1" max="1" width="2.7109375" style="1" customWidth="1"/>
    <col min="2" max="2" width="20.140625" style="1" customWidth="1"/>
    <col min="3" max="3" width="5.85546875" style="1" bestFit="1" customWidth="1"/>
    <col min="4" max="4" width="7" style="1" customWidth="1"/>
    <col min="5" max="5" width="11.5703125" style="1" customWidth="1"/>
    <col min="6" max="6" width="11.28515625" style="1" customWidth="1"/>
    <col min="7" max="7" width="11.85546875" style="1" customWidth="1"/>
    <col min="8" max="9" width="15.85546875" style="1" hidden="1" customWidth="1"/>
    <col min="10" max="10" width="10.7109375" style="1" customWidth="1"/>
    <col min="11" max="11" width="9.7109375" style="1" customWidth="1"/>
    <col min="12" max="12" width="10.28515625" style="1" customWidth="1"/>
    <col min="13" max="13" width="11.42578125" style="1" bestFit="1" customWidth="1"/>
    <col min="14" max="14" width="16.42578125" style="1" bestFit="1" customWidth="1"/>
    <col min="15" max="16384" width="9.140625" style="1"/>
  </cols>
  <sheetData>
    <row r="1" spans="1:14" ht="55.5" customHeight="1" x14ac:dyDescent="0.2">
      <c r="J1" s="40" t="s">
        <v>30</v>
      </c>
      <c r="K1" s="19"/>
      <c r="L1" s="19"/>
      <c r="M1" s="19"/>
      <c r="N1" s="19"/>
    </row>
    <row r="2" spans="1:14" ht="39.200000000000003" customHeight="1" x14ac:dyDescent="0.2">
      <c r="A2" s="20" t="s">
        <v>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39.200000000000003" customHeight="1" x14ac:dyDescent="0.2">
      <c r="A3" s="21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21"/>
      <c r="G3" s="21"/>
      <c r="H3" s="14"/>
      <c r="I3" s="14"/>
      <c r="J3" s="22" t="s">
        <v>5</v>
      </c>
      <c r="K3" s="22"/>
      <c r="L3" s="22"/>
      <c r="M3" s="23" t="s">
        <v>6</v>
      </c>
      <c r="N3" s="23"/>
    </row>
    <row r="4" spans="1:14" ht="144" customHeight="1" x14ac:dyDescent="0.2">
      <c r="A4" s="21"/>
      <c r="B4" s="21"/>
      <c r="C4" s="21"/>
      <c r="D4" s="21"/>
      <c r="E4" s="14" t="s">
        <v>7</v>
      </c>
      <c r="F4" s="14" t="s">
        <v>8</v>
      </c>
      <c r="G4" s="14" t="s">
        <v>18</v>
      </c>
      <c r="H4" s="14" t="s">
        <v>9</v>
      </c>
      <c r="I4" s="14" t="s">
        <v>10</v>
      </c>
      <c r="J4" s="14" t="s">
        <v>11</v>
      </c>
      <c r="K4" s="14" t="s">
        <v>12</v>
      </c>
      <c r="L4" s="14" t="s">
        <v>19</v>
      </c>
      <c r="M4" s="15" t="s">
        <v>13</v>
      </c>
      <c r="N4" s="15" t="s">
        <v>14</v>
      </c>
    </row>
    <row r="5" spans="1:14" s="2" customFormat="1" x14ac:dyDescent="0.25">
      <c r="A5" s="24">
        <v>1</v>
      </c>
      <c r="B5" s="25" t="s">
        <v>20</v>
      </c>
      <c r="C5" s="26" t="s">
        <v>15</v>
      </c>
      <c r="D5" s="27">
        <v>25</v>
      </c>
      <c r="E5" s="28">
        <v>310</v>
      </c>
      <c r="F5" s="29">
        <v>280</v>
      </c>
      <c r="G5" s="29">
        <v>300</v>
      </c>
      <c r="H5" s="29"/>
      <c r="I5" s="29"/>
      <c r="J5" s="29">
        <f t="shared" ref="J5:J12" si="0">AVERAGE(E5:G5)</f>
        <v>296.66666666666669</v>
      </c>
      <c r="K5" s="30">
        <f t="shared" ref="K5:K12" si="1">SQRT(((SUM((POWER(G5-J5,2)),(POWER(F5-J5,2)),(POWER(E5-J5,2)))/(COLUMNS(E5:G5)-1))))</f>
        <v>15.275252316519467</v>
      </c>
      <c r="L5" s="31">
        <f t="shared" ref="L5:L12" si="2">K5/J5*100</f>
        <v>5.1489614550065612</v>
      </c>
      <c r="M5" s="29">
        <f t="shared" ref="M5:M12" si="3">J5</f>
        <v>296.66666666666669</v>
      </c>
      <c r="N5" s="29">
        <f t="shared" ref="N5:N12" si="4">M5*D5</f>
        <v>7416.666666666667</v>
      </c>
    </row>
    <row r="6" spans="1:14" s="2" customFormat="1" x14ac:dyDescent="0.25">
      <c r="A6" s="24">
        <v>2</v>
      </c>
      <c r="B6" s="32" t="s">
        <v>26</v>
      </c>
      <c r="C6" s="26" t="s">
        <v>15</v>
      </c>
      <c r="D6" s="27">
        <v>300</v>
      </c>
      <c r="E6" s="28">
        <v>901</v>
      </c>
      <c r="F6" s="29">
        <v>850</v>
      </c>
      <c r="G6" s="29">
        <v>900</v>
      </c>
      <c r="H6" s="29"/>
      <c r="I6" s="29"/>
      <c r="J6" s="29">
        <f t="shared" si="0"/>
        <v>883.66666666666663</v>
      </c>
      <c r="K6" s="30">
        <f t="shared" si="1"/>
        <v>29.160475533388226</v>
      </c>
      <c r="L6" s="33">
        <f t="shared" si="2"/>
        <v>3.299940648817981</v>
      </c>
      <c r="M6" s="29">
        <f t="shared" si="3"/>
        <v>883.66666666666663</v>
      </c>
      <c r="N6" s="29">
        <f t="shared" si="4"/>
        <v>265100</v>
      </c>
    </row>
    <row r="7" spans="1:14" s="2" customFormat="1" x14ac:dyDescent="0.25">
      <c r="A7" s="24">
        <v>3</v>
      </c>
      <c r="B7" s="32" t="s">
        <v>21</v>
      </c>
      <c r="C7" s="26" t="s">
        <v>15</v>
      </c>
      <c r="D7" s="34">
        <v>500</v>
      </c>
      <c r="E7" s="28">
        <v>362</v>
      </c>
      <c r="F7" s="29">
        <v>310</v>
      </c>
      <c r="G7" s="29">
        <v>350</v>
      </c>
      <c r="H7" s="29"/>
      <c r="I7" s="29"/>
      <c r="J7" s="29">
        <f t="shared" si="0"/>
        <v>340.66666666666669</v>
      </c>
      <c r="K7" s="30">
        <f t="shared" si="1"/>
        <v>27.227437142216182</v>
      </c>
      <c r="L7" s="31">
        <f t="shared" si="2"/>
        <v>7.9923983783413446</v>
      </c>
      <c r="M7" s="29">
        <f t="shared" si="3"/>
        <v>340.66666666666669</v>
      </c>
      <c r="N7" s="29">
        <f t="shared" si="4"/>
        <v>170333.33333333334</v>
      </c>
    </row>
    <row r="8" spans="1:14" s="2" customFormat="1" x14ac:dyDescent="0.25">
      <c r="A8" s="24">
        <v>4</v>
      </c>
      <c r="B8" s="32" t="s">
        <v>22</v>
      </c>
      <c r="C8" s="26" t="s">
        <v>15</v>
      </c>
      <c r="D8" s="27">
        <v>50</v>
      </c>
      <c r="E8" s="28">
        <v>524</v>
      </c>
      <c r="F8" s="29">
        <v>450</v>
      </c>
      <c r="G8" s="29">
        <v>500</v>
      </c>
      <c r="H8" s="29"/>
      <c r="I8" s="29"/>
      <c r="J8" s="29">
        <f t="shared" si="0"/>
        <v>491.33333333333331</v>
      </c>
      <c r="K8" s="30">
        <f t="shared" si="1"/>
        <v>37.753587026047384</v>
      </c>
      <c r="L8" s="31">
        <f t="shared" si="2"/>
        <v>7.6839050934967537</v>
      </c>
      <c r="M8" s="29">
        <f t="shared" si="3"/>
        <v>491.33333333333331</v>
      </c>
      <c r="N8" s="29">
        <f t="shared" si="4"/>
        <v>24566.666666666664</v>
      </c>
    </row>
    <row r="9" spans="1:14" s="2" customFormat="1" x14ac:dyDescent="0.25">
      <c r="A9" s="24">
        <v>5</v>
      </c>
      <c r="B9" s="32" t="s">
        <v>23</v>
      </c>
      <c r="C9" s="26" t="s">
        <v>15</v>
      </c>
      <c r="D9" s="27">
        <v>100</v>
      </c>
      <c r="E9" s="28">
        <v>850</v>
      </c>
      <c r="F9" s="29">
        <v>800</v>
      </c>
      <c r="G9" s="29">
        <v>820</v>
      </c>
      <c r="H9" s="29"/>
      <c r="I9" s="29"/>
      <c r="J9" s="29">
        <f t="shared" si="0"/>
        <v>823.33333333333337</v>
      </c>
      <c r="K9" s="30">
        <f t="shared" si="1"/>
        <v>25.16611478423583</v>
      </c>
      <c r="L9" s="31">
        <f t="shared" si="2"/>
        <v>3.0566131316885623</v>
      </c>
      <c r="M9" s="29">
        <f t="shared" si="3"/>
        <v>823.33333333333337</v>
      </c>
      <c r="N9" s="29">
        <f t="shared" si="4"/>
        <v>82333.333333333343</v>
      </c>
    </row>
    <row r="10" spans="1:14" s="2" customFormat="1" x14ac:dyDescent="0.25">
      <c r="A10" s="24">
        <v>6</v>
      </c>
      <c r="B10" s="32" t="s">
        <v>24</v>
      </c>
      <c r="C10" s="26" t="s">
        <v>15</v>
      </c>
      <c r="D10" s="27">
        <v>500</v>
      </c>
      <c r="E10" s="28">
        <v>185</v>
      </c>
      <c r="F10" s="29">
        <v>150</v>
      </c>
      <c r="G10" s="29">
        <v>175</v>
      </c>
      <c r="H10" s="29"/>
      <c r="I10" s="29"/>
      <c r="J10" s="29">
        <f t="shared" si="0"/>
        <v>170</v>
      </c>
      <c r="K10" s="30">
        <f t="shared" si="1"/>
        <v>18.027756377319946</v>
      </c>
      <c r="L10" s="31">
        <f t="shared" si="2"/>
        <v>10.604562574894086</v>
      </c>
      <c r="M10" s="29">
        <f t="shared" si="3"/>
        <v>170</v>
      </c>
      <c r="N10" s="29">
        <f t="shared" si="4"/>
        <v>85000</v>
      </c>
    </row>
    <row r="11" spans="1:14" s="2" customFormat="1" x14ac:dyDescent="0.25">
      <c r="A11" s="24">
        <v>7</v>
      </c>
      <c r="B11" s="32" t="s">
        <v>25</v>
      </c>
      <c r="C11" s="26" t="s">
        <v>15</v>
      </c>
      <c r="D11" s="27">
        <v>100</v>
      </c>
      <c r="E11" s="28">
        <v>258</v>
      </c>
      <c r="F11" s="29">
        <v>210</v>
      </c>
      <c r="G11" s="29">
        <v>250</v>
      </c>
      <c r="H11" s="29"/>
      <c r="I11" s="29"/>
      <c r="J11" s="29">
        <f t="shared" si="0"/>
        <v>239.33333333333334</v>
      </c>
      <c r="K11" s="30">
        <f t="shared" si="1"/>
        <v>25.716402029314548</v>
      </c>
      <c r="L11" s="31">
        <f t="shared" si="2"/>
        <v>10.745014775479616</v>
      </c>
      <c r="M11" s="29">
        <f t="shared" si="3"/>
        <v>239.33333333333334</v>
      </c>
      <c r="N11" s="29">
        <f t="shared" si="4"/>
        <v>23933.333333333336</v>
      </c>
    </row>
    <row r="12" spans="1:14" s="2" customFormat="1" x14ac:dyDescent="0.25">
      <c r="A12" s="24">
        <v>8</v>
      </c>
      <c r="B12" s="32" t="s">
        <v>27</v>
      </c>
      <c r="C12" s="26" t="s">
        <v>15</v>
      </c>
      <c r="D12" s="27">
        <v>300</v>
      </c>
      <c r="E12" s="28">
        <v>365</v>
      </c>
      <c r="F12" s="29">
        <v>340</v>
      </c>
      <c r="G12" s="29">
        <v>360</v>
      </c>
      <c r="H12" s="29"/>
      <c r="I12" s="29"/>
      <c r="J12" s="29">
        <f t="shared" si="0"/>
        <v>355</v>
      </c>
      <c r="K12" s="30">
        <f t="shared" si="1"/>
        <v>13.228756555322953</v>
      </c>
      <c r="L12" s="31">
        <f t="shared" si="2"/>
        <v>3.7264102972740716</v>
      </c>
      <c r="M12" s="29">
        <f t="shared" si="3"/>
        <v>355</v>
      </c>
      <c r="N12" s="29">
        <f t="shared" si="4"/>
        <v>106500</v>
      </c>
    </row>
    <row r="13" spans="1:14" s="2" customFormat="1" ht="21.2" customHeight="1" x14ac:dyDescent="0.25">
      <c r="A13" s="35"/>
      <c r="B13" s="36"/>
      <c r="C13" s="37"/>
      <c r="D13" s="36"/>
      <c r="E13" s="29"/>
      <c r="F13" s="38"/>
      <c r="G13" s="29"/>
      <c r="H13" s="29"/>
      <c r="I13" s="29"/>
      <c r="J13" s="29"/>
      <c r="K13" s="33"/>
      <c r="L13" s="33"/>
      <c r="M13" s="29"/>
      <c r="N13" s="39">
        <f>SUM(N5:N12)</f>
        <v>765183.33333333337</v>
      </c>
    </row>
    <row r="14" spans="1:14" s="2" customFormat="1" ht="21.2" customHeight="1" x14ac:dyDescent="0.25">
      <c r="A14" s="1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15.75" customHeight="1" x14ac:dyDescent="0.2">
      <c r="A15" s="16" t="s">
        <v>16</v>
      </c>
      <c r="B15" s="16"/>
      <c r="C15" s="16"/>
      <c r="D15" s="16"/>
      <c r="E15" s="16"/>
      <c r="F15" s="16"/>
      <c r="G15" s="16"/>
      <c r="H15" s="7"/>
      <c r="I15" s="7"/>
      <c r="J15" s="5">
        <f>N13</f>
        <v>765183.33333333337</v>
      </c>
      <c r="K15" s="8" t="s">
        <v>17</v>
      </c>
      <c r="L15" s="8"/>
      <c r="M15" s="8"/>
      <c r="N15" s="8"/>
    </row>
    <row r="16" spans="1:14" ht="32.25" customHeight="1" x14ac:dyDescent="0.2">
      <c r="A16" s="17" t="s">
        <v>29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x14ac:dyDescent="0.2">
      <c r="A17" s="18"/>
      <c r="B17" s="18"/>
      <c r="C17" s="18"/>
      <c r="D17" s="10"/>
      <c r="E17" s="11"/>
      <c r="F17" s="12"/>
      <c r="G17" s="13"/>
      <c r="H17" s="13"/>
      <c r="I17" s="13"/>
      <c r="J17" s="9"/>
      <c r="K17" s="9"/>
      <c r="L17" s="9"/>
      <c r="M17" s="9"/>
      <c r="N17" s="9"/>
    </row>
    <row r="18" spans="1:14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1" spans="1:14" x14ac:dyDescent="0.2">
      <c r="J21" s="4"/>
    </row>
  </sheetData>
  <sortState xmlns:xlrd2="http://schemas.microsoft.com/office/spreadsheetml/2017/richdata2" ref="B6:B12">
    <sortCondition ref="B12"/>
  </sortState>
  <mergeCells count="12">
    <mergeCell ref="A15:G15"/>
    <mergeCell ref="A16:N16"/>
    <mergeCell ref="A17:C17"/>
    <mergeCell ref="J1:N1"/>
    <mergeCell ref="A2:N2"/>
    <mergeCell ref="A3:A4"/>
    <mergeCell ref="B3:B4"/>
    <mergeCell ref="C3:C4"/>
    <mergeCell ref="D3:D4"/>
    <mergeCell ref="E3:G3"/>
    <mergeCell ref="J3:L3"/>
    <mergeCell ref="M3:N3"/>
  </mergeCells>
  <pageMargins left="0.7" right="0.7" top="0.75" bottom="0.75" header="0.3" footer="0.3"/>
  <pageSetup paperSize="9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</vt:lpstr>
    </vt:vector>
  </TitlesOfParts>
  <Company>департамент образования Сахалинской области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Милишкевич Александра Игоревна</dc:creator>
  <cp:lastModifiedBy>User</cp:lastModifiedBy>
  <cp:revision>4</cp:revision>
  <cp:lastPrinted>2026-05-28T02:52:26Z</cp:lastPrinted>
  <dcterms:created xsi:type="dcterms:W3CDTF">2014-05-19T23:28:21Z</dcterms:created>
  <dcterms:modified xsi:type="dcterms:W3CDTF">2026-09-22T10:30:32Z</dcterms:modified>
</cp:coreProperties>
</file>